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Types>
</file>

<file path=_rels/.rels>&#65279;<?xml version="1.0" encoding="utf-8"?><Relationships xmlns="http://schemas.openxmlformats.org/package/2006/relationships"><Relationship Type="http://schemas.openxmlformats.org/officeDocument/2006/relationships/officeDocument" Target="/xl/workbook.xml" Id="R286a30e41d8e4f8e" /></Relationships>
</file>

<file path=xl/workbook.xml><?xml version="1.0" encoding="utf-8"?>
<x:workbook xmlns:x="http://schemas.openxmlformats.org/spreadsheetml/2006/main">
  <x:sheets>
    <x:sheet xmlns:r="http://schemas.openxmlformats.org/officeDocument/2006/relationships" name="Comparison" sheetId="1" r:id="R22369fbb51f440f1"/>
    <x:sheet xmlns:r="http://schemas.openxmlformats.org/officeDocument/2006/relationships" name="Guide &amp; tax" sheetId="2" r:id="R7cbe6f39088141b7"/>
  </x:sheets>
</x:workbook>
</file>

<file path=xl/comments1.xml><?xml version="1.0" encoding="utf-8"?>
<x:comments xmlns:x="http://schemas.openxmlformats.org/spreadsheetml/2006/main">
  <x:authors>
    <x:author/>
  </x:authors>
  <x:commentList>
    <x:comment ref="B34" authorId="0">
      <x:text>
        <x:r>
          <x:t>CRA / motor vehicles
https://www.canada.ca/en/revenue-agency/services/tax/businesses/topics/gst-hst-businesses/charge-collect-specific-situations/motor-vehicles.html</x:t>
        </x:r>
      </x:text>
    </x:comment>
    <x:comment ref="B35" authorId="0">
      <x:text>
        <x:r>
          <x:t>California / dealer guidance
https://www.cdtfa.ca.gov/industry/motor-vehicle-dealers/industry-topics.htm</x:t>
        </x:r>
      </x:text>
    </x:comment>
    <x:comment ref="B36" authorId="0">
      <x:text>
        <x:r>
          <x:t>Texas / trade-ins
https://comptroller.texas.gov/taxes/publications/96-254/trade-ins.php</x:t>
        </x:r>
      </x:text>
    </x:comment>
    <x:comment ref="B37" authorId="0">
      <x:text>
        <x:r>
          <x:t>Texas / rebates &amp; price
https://comptroller.texas.gov/taxes/publications/96-254/total-consideration.php</x:t>
        </x:r>
      </x:text>
    </x:comment>
    <x:comment ref="B38" authorId="0">
      <x:text>
        <x:r>
          <x:t>CFPB / compare loan offers
https://www.consumerfinance.gov/ask-cfpb/how-do-i-compare-auto-loan-offers-what-should-i-look-at-besides-the-monthly-payment-en-753/</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quot;$&quot;#,##0.00;[Red](&quot;$&quot;#,##0.00);&quot;$&quot;0.00"/>
    <x:numFmt numFmtId="201" formatCode="0.00%"/>
    <x:numFmt numFmtId="202" formatCode="0"/>
  </x:numFmts>
  <x:fonts count="11">
    <x:font>
      <x:sz val="11"/>
      <x:name val="Carlito"/>
    </x:font>
    <x:font>
      <x:sz val="10"/>
      <x:color rgb="FF142033"/>
      <x:name val="Arial"/>
    </x:font>
    <x:font>
      <x:b/>
      <x:sz val="16"/>
      <x:color rgb="FF101B2D"/>
      <x:name val="Arial"/>
    </x:font>
    <x:font>
      <x:b/>
      <x:sz val="10"/>
      <x:color rgb="FF245BE5"/>
      <x:name val="Arial"/>
    </x:font>
    <x:font>
      <x:sz val="10"/>
      <x:color rgb="FF526176"/>
      <x:name val="Arial"/>
    </x:font>
    <x:font>
      <x:b/>
      <x:sz val="10"/>
      <x:color rgb="FFFFFFFF"/>
      <x:name val="Arial"/>
    </x:font>
    <x:font>
      <x:b/>
      <x:sz val="12"/>
      <x:color rgb="FFFFFFFF"/>
      <x:name val="Arial"/>
    </x:font>
    <x:font>
      <x:sz val="10"/>
      <x:color rgb="FF245BE5"/>
      <x:name val="Arial"/>
    </x:font>
    <x:font>
      <x:sz val="9"/>
      <x:color rgb="FF526176"/>
      <x:name val="Arial"/>
    </x:font>
    <x:font>
      <x:sz val="9"/>
      <x:color rgb="FF875B09"/>
      <x:name val="Arial"/>
    </x:font>
    <x:font>
      <x:b/>
      <x:sz val="10"/>
      <x:color rgb="FF101B2D"/>
      <x:name val="Arial"/>
    </x:font>
  </x:fonts>
  <x:fills count="5">
    <x:fill>
      <x:patternFill patternType="none"/>
    </x:fill>
    <x:fill>
      <x:patternFill patternType="gray125"/>
    </x:fill>
    <x:fill>
      <x:patternFill patternType="solid">
        <x:fgColor rgb="FFEDF4FF"/>
      </x:patternFill>
    </x:fill>
    <x:fill>
      <x:patternFill patternType="solid">
        <x:fgColor rgb="FF101B2D"/>
      </x:patternFill>
    </x:fill>
    <x:fill>
      <x:patternFill patternType="solid">
        <x:fgColor rgb="FFF4F6FA"/>
      </x:patternFill>
    </x:fill>
  </x:fills>
  <x:borders count="2">
    <x:border>
      <x:left/>
      <x:right/>
      <x:top/>
      <x:bottom/>
      <x:diagonal/>
    </x:border>
    <x:border>
      <x:left/>
      <x:right/>
      <x:top/>
      <x:bottom style="thin">
        <x:color rgb="FFD5DFEF"/>
      </x:bottom>
      <x:diagonal/>
    </x:border>
  </x:borders>
  <x:cellStyleXfs count="1">
    <x:xf numFmtId="0" fontId="0" fillId="0" borderId="0"/>
  </x:cellStyleXfs>
  <x:cellXfs count="3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0" xfId="0" applyNumberFormat="1" applyFont="1" applyFill="1" applyBorder="1" applyAlignment="1">
      <x:alignment horizontal="center" vertical="center"/>
    </x:xf>
    <x:xf numFmtId="0" fontId="1" fillId="0" borderId="0" xfId="0" applyNumberFormat="1" applyFont="1" applyFill="1" applyBorder="1" applyAlignment="1">
      <x:alignment horizontal="center" vertical="center"/>
    </x:xf>
    <x:xf numFmtId="0" fontId="1" fillId="0"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200" fontId="1" fillId="3" borderId="0" xfId="0" applyNumberFormat="1" applyFont="1" applyFill="1" applyBorder="1" applyAlignment="1">
      <x:alignment vertical="center"/>
    </x:xf>
    <x:xf numFmtId="0" fontId="6" fillId="3" borderId="0" xfId="0" applyNumberFormat="1" applyFont="1" applyFill="1" applyBorder="1" applyAlignment="1">
      <x:alignment vertical="center"/>
    </x:xf>
    <x:xf numFmtId="200" fontId="6" fillId="3" borderId="0" xfId="0" applyNumberFormat="1" applyFont="1" applyFill="1" applyBorder="1" applyAlignment="1">
      <x:alignment vertical="center"/>
    </x:xf>
    <x:xf numFmtId="200" fontId="5"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200" fontId="1" fillId="4" borderId="0" xfId="0" applyNumberFormat="1" applyFont="1" applyFill="1" applyBorder="1" applyAlignment="1">
      <x:alignment vertical="center"/>
    </x:xf>
    <x:xf numFmtId="0" fontId="7" fillId="2" borderId="0" xfId="0" applyNumberFormat="1" applyFont="1" applyFill="1" applyBorder="1" applyAlignment="1">
      <x:alignment vertical="center"/>
    </x:xf>
    <x:xf numFmtId="0" fontId="7" fillId="2" borderId="1" xfId="0" applyNumberFormat="1" applyFont="1" applyFill="1" applyBorder="1" applyAlignment="1">
      <x:alignment vertical="center"/>
    </x:xf>
    <x:xf numFmtId="200" fontId="7" fillId="2" borderId="1" xfId="0" applyNumberFormat="1" applyFont="1" applyFill="1" applyBorder="1" applyAlignment="1">
      <x:alignment vertical="center"/>
    </x:xf>
    <x:xf numFmtId="201" fontId="7" fillId="2" borderId="1" xfId="0" applyNumberFormat="1" applyFont="1" applyFill="1" applyBorder="1" applyAlignment="1">
      <x:alignment vertical="center"/>
    </x:xf>
    <x:xf numFmtId="202" fontId="7" fillId="2" borderId="1" xfId="0" applyNumberFormat="1" applyFont="1" applyFill="1" applyBorder="1" applyAlignment="1">
      <x:alignment vertical="center"/>
    </x:xf>
    <x:xf numFmtId="0" fontId="7" fillId="2" borderId="1" xfId="0" applyNumberFormat="1" applyFont="1" applyFill="1" applyBorder="1" applyAlignment="1">
      <x:alignment vertical="center" wrapText="1"/>
    </x:xf>
    <x:xf numFmtId="0" fontId="8"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0" fontId="9"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10" fillId="0" borderId="0" xfId="0" applyNumberFormat="1" applyFont="1" applyFill="1" applyBorder="1" applyAlignment="1">
      <x:alignment vertical="top" wrapText="1"/>
    </x:xf>
    <x:xf numFmtId="0" fontId="10" fillId="4"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7" fillId="0" borderId="0" xfId="0" applyNumberFormat="1" applyFont="1" applyFill="1" applyBorder="1" applyAlignment="1">
      <x:alignment vertical="top" wrapText="1"/>
    </x:xf>
  </x:cellXfs>
  <x:cellStyles count="1">
    <x:cellStyle name="Normal" xfId="0"/>
  </x:cellStyles>
  <x:dxfs count="3">
    <x:dxf>
      <x:font>
        <x:b/>
        <x:color rgb="FF104C37"/>
      </x:font>
      <x:fill>
        <x:patternFill patternType="solid">
          <x:bgColor rgb="FFE1F3EC"/>
        </x:patternFill>
      </x:fill>
    </x:dxf>
    <x:dxf>
      <x:font>
        <x:b/>
        <x:color rgb="FF104C37"/>
      </x:font>
      <x:fill>
        <x:patternFill patternType="solid">
          <x:bgColor rgb="FFE1F3EC"/>
        </x:patternFill>
      </x:fill>
    </x:dxf>
    <x:dxf>
      <x:font>
        <x:b/>
        <x:color rgb="FF104C37"/>
      </x:font>
      <x:fill>
        <x:patternFill patternType="solid">
          <x:bgColor rgb="FFE1F3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f806edf2ab74922" /><Relationship Type="http://schemas.openxmlformats.org/officeDocument/2006/relationships/theme" Target="/xl/theme/theme1.xml" Id="R65db55be989d4bcb" /><Relationship Type="http://schemas.openxmlformats.org/officeDocument/2006/relationships/sharedStrings" Target="/xl/sharedStrings.xml" Id="Rba9b05869b0b4926" /><Relationship Type="http://schemas.openxmlformats.org/officeDocument/2006/relationships/worksheet" Target="/xl/worksheets/sheet1.xml" Id="R22369fbb51f440f1" /><Relationship Type="http://schemas.openxmlformats.org/officeDocument/2006/relationships/worksheet" Target="/xl/worksheets/sheet2.xml" Id="R7cbe6f39088141b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comments" Target="/xl/comments1.xml" Id="Rf0b682b636a34153" /><Relationship Type="http://schemas.openxmlformats.org/officeDocument/2006/relationships/vmlDrawing" Target="/xl/drawings/vmldrawing.vml" Id="R76112d11f30740e0" /></Relationships>
</file>

<file path=xl/worksheets/sheet1.xml><?xml version="1.0" encoding="utf-8"?>
<x:worksheet xmlns:x="http://schemas.openxmlformats.org/spreadsheetml/2006/main">
  <x:sheetPr>
    <x:tabColor rgb="FF245BE5"/>
  </x:sheetPr>
  <x:sheetViews>
    <x:sheetView showGridLines="0" workbookViewId="0">
      <x:pane xSplit="1" ySplit="7" topLeftCell="B8" activePane="bottomRight" state="frozen"/>
    </x:sheetView>
  </x:sheetViews>
  <x:sheetFormatPr defaultRowHeight="15"/>
  <x:cols>
    <x:col min="1" max="1" width="59" hidden="0" customWidth="1"/>
    <x:col min="2" max="2" width="24" hidden="0" customWidth="1"/>
    <x:col min="3" max="3" width="24" hidden="0" customWidth="1"/>
    <x:col min="4" max="4" width="24" hidden="0" customWidth="1"/>
  </x:cols>
  <x:sheetData>
    <x:row r="1" ht="27" customHeight="1">
      <x:c r="A1" s="2"/>
      <x:c r="B1" s="2"/>
      <x:c r="C1" s="2"/>
      <x:c r="D1" s="2"/>
    </x:row>
    <x:row r="2" ht="35" customHeight="1">
      <x:c r="A2" s="3" t="str">
        <x:v>SHFTR vehicle comparison</x:v>
      </x:c>
      <x:c r="B2" s="2"/>
      <x:c r="C2" s="2"/>
      <x:c r="D2" s="2"/>
    </x:row>
    <x:row r="3" ht="27" customHeight="1">
      <x:c r="A3" s="2" t="str">
        <x:v>Compare the deal, not just the payment.</x:v>
      </x:c>
      <x:c r="B3" s="2"/>
      <x:c r="C3" s="2"/>
      <x:c r="D3" s="2"/>
    </x:row>
    <x:row r="4" ht="27" customHeight="1">
      <x:c r="A4" s="2" t="str">
        <x:v>Currency for all three vehicles</x:v>
      </x:c>
      <x:c r="B4" s="5" t="str">
        <x:v>CAD</x:v>
      </x:c>
      <x:c r="C4" s="2"/>
      <x:c r="D4" s="2"/>
    </x:row>
    <x:row r="5" ht="27" customHeight="1">
      <x:c r="A5" s="6" t="str">
        <x:v>Blue cells = editable. Start with the Guide &amp; tax tab.</x:v>
      </x:c>
      <x:c r="B5" s="6"/>
      <x:c r="C5" s="6"/>
      <x:c r="D5" s="6"/>
    </x:row>
    <x:row r="6" ht="27" customHeight="1">
      <x:c r="A6" s="8" t="str">
        <x:v>AT A GLANCE</x:v>
      </x:c>
      <x:c r="B6" s="9" t="str">
        <x:v>VEHICLE 1</x:v>
      </x:c>
      <x:c r="C6" s="9" t="str">
        <x:v>VEHICLE 2</x:v>
      </x:c>
      <x:c r="D6" s="9" t="str">
        <x:v>VEHICLE 3</x:v>
      </x:c>
    </x:row>
    <x:row r="7" ht="42" customHeight="1">
      <x:c r="A7" s="12" t="str">
        <x:v>Compare matching trims, condition and mileage.</x:v>
      </x:c>
      <x:c r="B7" s="11" t="str">
        <x:f>IF(B21="","Vehicle 1",B21)</x:f>
        <x:v>Vehicle 1</x:v>
      </x:c>
      <x:c r="C7" s="11" t="str">
        <x:f>IF(C21="","Vehicle 2",C21)</x:f>
        <x:v>Vehicle 2</x:v>
      </x:c>
      <x:c r="D7" s="11" t="str">
        <x:f>IF(D21="","Vehicle 3",D21)</x:f>
        <x:v>Vehicle 3</x:v>
      </x:c>
    </x:row>
    <x:row r="8" ht="36" customHeight="1">
      <x:c r="A8" s="15" t="str">
        <x:v>Out-the-door price</x:v>
      </x:c>
      <x:c r="B8" s="16" t="str">
        <x:f>IF(B50&lt;&gt;"Ready","",B66)</x:f>
      </x:c>
      <x:c r="C8" s="16" t="str">
        <x:f>IF(C50&lt;&gt;"Ready","",C66)</x:f>
      </x:c>
      <x:c r="D8" s="16" t="str">
        <x:f>IF(D50&lt;&gt;"Ready","",D66)</x:f>
      </x:c>
    </x:row>
    <x:row r="9" ht="36" customHeight="1">
      <x:c r="A9" s="8" t="str">
        <x:v>Monthly loan payment</x:v>
      </x:c>
      <x:c r="B9" s="17" t="str">
        <x:f>IF(B50&lt;&gt;"Ready","",B73)</x:f>
      </x:c>
      <x:c r="C9" s="17" t="str">
        <x:f>IF(C50&lt;&gt;"Ready","",C73)</x:f>
      </x:c>
      <x:c r="D9" s="17" t="str">
        <x:f>IF(D50&lt;&gt;"Ready","",D73)</x:f>
      </x:c>
    </x:row>
    <x:row r="10" ht="36" customHeight="1">
      <x:c r="A10" s="8" t="str">
        <x:v>Total payable on the loan</x:v>
      </x:c>
      <x:c r="B10" s="17" t="str">
        <x:f>IF(B50&lt;&gt;"Ready","",B74)</x:f>
      </x:c>
      <x:c r="C10" s="17" t="str">
        <x:f>IF(C50&lt;&gt;"Ready","",C74)</x:f>
      </x:c>
      <x:c r="D10" s="17" t="str">
        <x:f>IF(D50&lt;&gt;"Ready","",D74)</x:f>
      </x:c>
    </x:row>
    <x:row r="11" ht="28" customHeight="1">
      <x:c r="A11" s="18" t="str">
        <x:v>Total loan interest</x:v>
      </x:c>
      <x:c r="B11" s="19" t="str">
        <x:f>IF(B50&lt;&gt;"Ready","",B75)</x:f>
      </x:c>
      <x:c r="C11" s="19" t="str">
        <x:f>IF(C50&lt;&gt;"Ready","",C75)</x:f>
      </x:c>
      <x:c r="D11" s="19" t="str">
        <x:f>IF(D50&lt;&gt;"Ready","",D75)</x:f>
      </x:c>
    </x:row>
    <x:row r="12" ht="28" customHeight="1">
      <x:c r="A12" s="2" t="str">
        <x:v>Amount financed</x:v>
      </x:c>
      <x:c r="B12" s="13" t="str">
        <x:f>IF(B50&lt;&gt;"Ready","",B72)</x:f>
      </x:c>
      <x:c r="C12" s="13" t="str">
        <x:f>IF(C50&lt;&gt;"Ready","",C72)</x:f>
      </x:c>
      <x:c r="D12" s="13" t="str">
        <x:f>IF(D50&lt;&gt;"Ready","",D72)</x:f>
      </x:c>
    </x:row>
    <x:row r="13" ht="28" customHeight="1">
      <x:c r="A13" s="18" t="str">
        <x:v>Cash due at signing</x:v>
      </x:c>
      <x:c r="B13" s="19" t="str">
        <x:f>IF(B50&lt;&gt;"Ready","",B70)</x:f>
      </x:c>
      <x:c r="C13" s="19" t="str">
        <x:f>IF(C50&lt;&gt;"Ready","",C70)</x:f>
      </x:c>
      <x:c r="D13" s="19" t="str">
        <x:f>IF(D50&lt;&gt;"Ready","",D70)</x:f>
      </x:c>
    </x:row>
    <x:row r="14" ht="28" customHeight="1">
      <x:c r="A14" s="2" t="str">
        <x:v>Trade-in tax savings</x:v>
      </x:c>
      <x:c r="B14" s="13" t="str">
        <x:f>IF(B50&lt;&gt;"Ready","",B65)</x:f>
      </x:c>
      <x:c r="C14" s="13" t="str">
        <x:f>IF(C50&lt;&gt;"Ready","",C65)</x:f>
      </x:c>
      <x:c r="D14" s="13" t="str">
        <x:f>IF(D50&lt;&gt;"Ready","",D65)</x:f>
      </x:c>
    </x:row>
    <x:row r="15" ht="28" customHeight="1">
      <x:c r="A15" s="18" t="str">
        <x:v>Trade-in equity / (shortfall)</x:v>
      </x:c>
      <x:c r="B15" s="19" t="str">
        <x:f>IF(B50&lt;&gt;"Ready","",B67)</x:f>
      </x:c>
      <x:c r="C15" s="19" t="str">
        <x:f>IF(C50&lt;&gt;"Ready","",C67)</x:f>
      </x:c>
      <x:c r="D15" s="19" t="str">
        <x:f>IF(D50&lt;&gt;"Ready","",D67)</x:f>
      </x:c>
    </x:row>
    <x:row r="16" ht="28" customHeight="1">
      <x:c r="A16" s="2" t="str">
        <x:v>Total cash paid, net of equity returned</x:v>
      </x:c>
      <x:c r="B16" s="13" t="str">
        <x:f>IF(B50&lt;&gt;"Ready","",B76)</x:f>
      </x:c>
      <x:c r="C16" s="13" t="str">
        <x:f>IF(C50&lt;&gt;"Ready","",C76)</x:f>
      </x:c>
      <x:c r="D16" s="13" t="str">
        <x:f>IF(D50&lt;&gt;"Ready","",D76)</x:f>
      </x:c>
    </x:row>
    <x:row r="17" ht="28" customHeight="1">
      <x:c r="A17" s="18" t="str">
        <x:v>Trade allowance + tax savings</x:v>
      </x:c>
      <x:c r="B17" s="19" t="str">
        <x:f>IF(B50&lt;&gt;"Ready","",B78)</x:f>
      </x:c>
      <x:c r="C17" s="19" t="str">
        <x:f>IF(C50&lt;&gt;"Ready","",C78)</x:f>
      </x:c>
      <x:c r="D17" s="19" t="str">
        <x:f>IF(D50&lt;&gt;"Ready","",D78)</x:f>
      </x:c>
    </x:row>
    <x:row r="18" ht="27" customHeight="1">
      <x:c r="A18" s="2"/>
      <x:c r="B18" s="2"/>
      <x:c r="C18" s="2"/>
      <x:c r="D18" s="2"/>
    </x:row>
    <x:row r="19" ht="27" customHeight="1">
      <x:c r="A19" s="6" t="str">
        <x:v>Complete each vehicle’s inputs below.</x:v>
      </x:c>
      <x:c r="B19" s="2"/>
      <x:c r="C19" s="2"/>
      <x:c r="D19" s="2"/>
    </x:row>
    <x:row r="20" ht="31" customHeight="1">
      <x:c r="A20" s="8" t="str">
        <x:v>01 / VEHICLE &amp; PRICE</x:v>
      </x:c>
      <x:c r="B20" s="8"/>
      <x:c r="C20" s="8"/>
      <x:c r="D20" s="8"/>
    </x:row>
    <x:row r="21" ht="42" customHeight="1">
      <x:c r="A21" s="12" t="str">
        <x:v>Year, make, model and trim</x:v>
      </x:c>
      <x:c r="B21" s="25" t="str"/>
      <x:c r="C21" s="25" t="str"/>
      <x:c r="D21" s="25" t="str"/>
    </x:row>
    <x:row r="22" ht="42" customHeight="1">
      <x:c r="A22" s="12" t="str">
        <x:v>Dealer / stock number</x:v>
      </x:c>
      <x:c r="B22" s="25" t="str"/>
      <x:c r="C22" s="25" t="str"/>
      <x:c r="D22" s="25" t="str"/>
    </x:row>
    <x:row r="23" ht="42" customHeight="1">
      <x:c r="A23" s="12" t="str">
        <x:v>Country and province / state</x:v>
      </x:c>
      <x:c r="B23" s="25" t="str"/>
      <x:c r="C23" s="25" t="str"/>
      <x:c r="D23" s="25" t="str"/>
    </x:row>
    <x:row r="24" ht="36" customHeight="1">
      <x:c r="A24" s="12" t="str">
        <x:v>Vehicle price before discounts / rebates</x:v>
      </x:c>
      <x:c r="B24" s="22"/>
      <x:c r="C24" s="22"/>
      <x:c r="D24" s="22"/>
    </x:row>
    <x:row r="25" ht="29" customHeight="1">
      <x:c r="A25" s="12" t="str">
        <x:v>Dealer discount</x:v>
      </x:c>
      <x:c r="B25" s="22" t="n">
        <x:v>0</x:v>
      </x:c>
      <x:c r="C25" s="22" t="n">
        <x:v>0</x:v>
      </x:c>
      <x:c r="D25" s="22" t="n">
        <x:v>0</x:v>
      </x:c>
    </x:row>
    <x:row r="26" ht="29" customHeight="1">
      <x:c r="A26" s="12" t="str">
        <x:v>Manufacturer rebate</x:v>
      </x:c>
      <x:c r="B26" s="22" t="n">
        <x:v>0</x:v>
      </x:c>
      <x:c r="C26" s="22" t="n">
        <x:v>0</x:v>
      </x:c>
      <x:c r="D26" s="22" t="n">
        <x:v>0</x:v>
      </x:c>
    </x:row>
    <x:row r="27" ht="36" customHeight="1">
      <x:c r="A27" s="12" t="str">
        <x:v>Taxable dealer / delivery fees</x:v>
      </x:c>
      <x:c r="B27" s="22" t="n">
        <x:v>0</x:v>
      </x:c>
      <x:c r="C27" s="22" t="n">
        <x:v>0</x:v>
      </x:c>
      <x:c r="D27" s="22" t="n">
        <x:v>0</x:v>
      </x:c>
    </x:row>
    <x:row r="28" ht="36" customHeight="1">
      <x:c r="A28" s="12" t="str">
        <x:v>Non-taxable fees / registration</x:v>
      </x:c>
      <x:c r="B28" s="22" t="n">
        <x:v>0</x:v>
      </x:c>
      <x:c r="C28" s="22" t="n">
        <x:v>0</x:v>
      </x:c>
      <x:c r="D28" s="22" t="n">
        <x:v>0</x:v>
      </x:c>
    </x:row>
    <x:row r="29" ht="36" customHeight="1">
      <x:c r="A29" s="12" t="str">
        <x:v>Taxable warranties / packages</x:v>
      </x:c>
      <x:c r="B29" s="22" t="n">
        <x:v>0</x:v>
      </x:c>
      <x:c r="C29" s="22" t="n">
        <x:v>0</x:v>
      </x:c>
      <x:c r="D29" s="22" t="n">
        <x:v>0</x:v>
      </x:c>
    </x:row>
    <x:row r="30" ht="36" customHeight="1">
      <x:c r="A30" s="12" t="str">
        <x:v>Non-taxable warranties / packages</x:v>
      </x:c>
      <x:c r="B30" s="22" t="n">
        <x:v>0</x:v>
      </x:c>
      <x:c r="C30" s="22" t="n">
        <x:v>0</x:v>
      </x:c>
      <x:c r="D30" s="22" t="n">
        <x:v>0</x:v>
      </x:c>
    </x:row>
    <x:row r="31" ht="36" customHeight="1">
      <x:c r="A31" s="12" t="str">
        <x:v>Other taxes / levies after base taxes</x:v>
      </x:c>
      <x:c r="B31" s="22" t="n">
        <x:v>0</x:v>
      </x:c>
      <x:c r="C31" s="22" t="n">
        <x:v>0</x:v>
      </x:c>
      <x:c r="D31" s="22" t="n">
        <x:v>0</x:v>
      </x:c>
    </x:row>
    <x:row r="32" ht="31" customHeight="1">
      <x:c r="A32" s="8" t="str">
        <x:v>02 / TAX, TRADE &amp; FINANCING</x:v>
      </x:c>
      <x:c r="B32" s="8"/>
      <x:c r="C32" s="8"/>
      <x:c r="D32" s="8"/>
    </x:row>
    <x:row r="33" ht="29" customHeight="1">
      <x:c r="A33" s="12" t="str">
        <x:v>Tax A rate (for example GST / HST)</x:v>
      </x:c>
      <x:c r="B33" s="23"/>
      <x:c r="C33" s="23"/>
      <x:c r="D33" s="23"/>
    </x:row>
    <x:row r="34" ht="36" customHeight="1">
      <x:c r="A34" s="12" t="str">
        <x:v>Tax A trade credit: Full / None / Capped</x:v>
      </x:c>
      <x:c r="B34" s="21" t="str">
        <x:v>None</x:v>
      </x:c>
      <x:c r="C34" s="21" t="str">
        <x:v>None</x:v>
      </x:c>
      <x:c r="D34" s="21" t="str">
        <x:v>None</x:v>
      </x:c>
    </x:row>
    <x:row r="35" ht="29" customHeight="1">
      <x:c r="A35" s="12" t="str">
        <x:v>Tax A trade credit cap</x:v>
      </x:c>
      <x:c r="B35" s="22" t="n">
        <x:v>0</x:v>
      </x:c>
      <x:c r="C35" s="22" t="n">
        <x:v>0</x:v>
      </x:c>
      <x:c r="D35" s="22" t="n">
        <x:v>0</x:v>
      </x:c>
    </x:row>
    <x:row r="36" ht="36" customHeight="1">
      <x:c r="A36" s="12" t="str">
        <x:v>Rebate reduces Tax A base? Yes / No</x:v>
      </x:c>
      <x:c r="B36" s="21" t="str">
        <x:v>No</x:v>
      </x:c>
      <x:c r="C36" s="21" t="str">
        <x:v>No</x:v>
      </x:c>
      <x:c r="D36" s="21" t="str">
        <x:v>No</x:v>
      </x:c>
    </x:row>
    <x:row r="37" ht="29" customHeight="1">
      <x:c r="A37" s="12" t="str">
        <x:v>Tax A base adjustment (+ or -)</x:v>
      </x:c>
      <x:c r="B37" s="22" t="n">
        <x:v>0</x:v>
      </x:c>
      <x:c r="C37" s="22" t="n">
        <x:v>0</x:v>
      </x:c>
      <x:c r="D37" s="22" t="n">
        <x:v>0</x:v>
      </x:c>
    </x:row>
    <x:row r="38" ht="29" customHeight="1">
      <x:c r="A38" s="12" t="str">
        <x:v>Tax B rate (if not needed, enter 0%)</x:v>
      </x:c>
      <x:c r="B38" s="23" t="n">
        <x:v>0</x:v>
      </x:c>
      <x:c r="C38" s="23" t="n">
        <x:v>0</x:v>
      </x:c>
      <x:c r="D38" s="23" t="n">
        <x:v>0</x:v>
      </x:c>
    </x:row>
    <x:row r="39" ht="36" customHeight="1">
      <x:c r="A39" s="12" t="str">
        <x:v>Tax B trade credit: Full / None / Capped</x:v>
      </x:c>
      <x:c r="B39" s="21" t="str">
        <x:v>None</x:v>
      </x:c>
      <x:c r="C39" s="21" t="str">
        <x:v>None</x:v>
      </x:c>
      <x:c r="D39" s="21" t="str">
        <x:v>None</x:v>
      </x:c>
    </x:row>
    <x:row r="40" ht="29" customHeight="1">
      <x:c r="A40" s="12" t="str">
        <x:v>Tax B trade credit cap</x:v>
      </x:c>
      <x:c r="B40" s="22" t="n">
        <x:v>0</x:v>
      </x:c>
      <x:c r="C40" s="22" t="n">
        <x:v>0</x:v>
      </x:c>
      <x:c r="D40" s="22" t="n">
        <x:v>0</x:v>
      </x:c>
    </x:row>
    <x:row r="41" ht="36" customHeight="1">
      <x:c r="A41" s="12" t="str">
        <x:v>Rebate reduces Tax B base? Yes / No</x:v>
      </x:c>
      <x:c r="B41" s="21" t="str">
        <x:v>No</x:v>
      </x:c>
      <x:c r="C41" s="21" t="str">
        <x:v>No</x:v>
      </x:c>
      <x:c r="D41" s="21" t="str">
        <x:v>No</x:v>
      </x:c>
    </x:row>
    <x:row r="42" ht="29" customHeight="1">
      <x:c r="A42" s="12" t="str">
        <x:v>Tax B base adjustment (+ or -)</x:v>
      </x:c>
      <x:c r="B42" s="22" t="n">
        <x:v>0</x:v>
      </x:c>
      <x:c r="C42" s="22" t="n">
        <x:v>0</x:v>
      </x:c>
      <x:c r="D42" s="22" t="n">
        <x:v>0</x:v>
      </x:c>
    </x:row>
    <x:row r="43" ht="29" customHeight="1">
      <x:c r="A43" s="12" t="str">
        <x:v>Gross trade-in allowance</x:v>
      </x:c>
      <x:c r="B43" s="22" t="n">
        <x:v>0</x:v>
      </x:c>
      <x:c r="C43" s="22" t="n">
        <x:v>0</x:v>
      </x:c>
      <x:c r="D43" s="22" t="n">
        <x:v>0</x:v>
      </x:c>
    </x:row>
    <x:row r="44" ht="29" customHeight="1">
      <x:c r="A44" s="12" t="str">
        <x:v>Existing trade-in loan payoff</x:v>
      </x:c>
      <x:c r="B44" s="22" t="n">
        <x:v>0</x:v>
      </x:c>
      <x:c r="C44" s="22" t="n">
        <x:v>0</x:v>
      </x:c>
      <x:c r="D44" s="22" t="n">
        <x:v>0</x:v>
      </x:c>
    </x:row>
    <x:row r="45" ht="29" customHeight="1">
      <x:c r="A45" s="12" t="str">
        <x:v>Requested cash down payment</x:v>
      </x:c>
      <x:c r="B45" s="22" t="n">
        <x:v>0</x:v>
      </x:c>
      <x:c r="C45" s="22" t="n">
        <x:v>0</x:v>
      </x:c>
      <x:c r="D45" s="22" t="n">
        <x:v>0</x:v>
      </x:c>
    </x:row>
    <x:row r="46" ht="36" customHeight="1">
      <x:c r="A46" s="12" t="str">
        <x:v>Loan term in months (0 = cash purchase)</x:v>
      </x:c>
      <x:c r="B46" s="24" t="n">
        <x:v>60</x:v>
      </x:c>
      <x:c r="C46" s="24" t="n">
        <x:v>60</x:v>
      </x:c>
      <x:c r="D46" s="24" t="n">
        <x:v>60</x:v>
      </x:c>
    </x:row>
    <x:row r="47" ht="27" customHeight="1">
      <x:c r="A47" s="26" t="str">
        <x:v>Use the contract rate, not a fee-inclusive APR.</x:v>
      </x:c>
      <x:c r="B47" s="26"/>
      <x:c r="C47" s="26"/>
      <x:c r="D47" s="26"/>
    </x:row>
    <x:row r="48" ht="29" customHeight="1">
      <x:c r="A48" s="12" t="str">
        <x:v>Annual contract interest rate</x:v>
      </x:c>
      <x:c r="B48" s="23"/>
      <x:c r="C48" s="23"/>
      <x:c r="D48" s="23"/>
    </x:row>
    <x:row r="49" ht="27" customHeight="1">
      <x:c r="A49" s="2"/>
      <x:c r="B49" s="2"/>
      <x:c r="C49" s="2"/>
      <x:c r="D49" s="2"/>
    </x:row>
    <x:row r="50" ht="39" customHeight="1">
      <x:c r="A50" s="2" t="str">
        <x:v>Input status</x:v>
      </x:c>
      <x:c r="B50" s="28" t="str">
        <x:f>IF(B24="","Enter vehicle price",IF(B51&lt;&gt;"",B51,IF(B52&lt;&gt;"",B52,IF(B53&lt;&gt;"",B53,"Ready"))))</x:f>
        <x:v>Enter vehicle price</x:v>
      </x:c>
      <x:c r="C50" s="28" t="str">
        <x:f>IF(C24="","Enter vehicle price",IF(C51&lt;&gt;"",C51,IF(C52&lt;&gt;"",C52,IF(C53&lt;&gt;"",C53,"Ready"))))</x:f>
        <x:v>Enter vehicle price</x:v>
      </x:c>
      <x:c r="D50" s="28" t="str">
        <x:f>IF(D24="","Enter vehicle price",IF(D51&lt;&gt;"",D51,IF(D52&lt;&gt;"",D52,IF(D53&lt;&gt;"",D53,"Ready"))))</x:f>
        <x:v>Enter vehicle price</x:v>
      </x:c>
    </x:row>
    <x:row r="51" ht="39" customHeight="1">
      <x:c r="A51" s="2" t="str">
        <x:v>Price / cost inputs</x:v>
      </x:c>
      <x:c r="B51" s="28" t="str">
        <x:f>IF(COUNT(B24:B31)&lt;&gt;8,"Enter numbers for every price / cost input",IF(MIN(B24:B31)&lt;0,"Price / cost inputs cannot be negative",IF(SUM(B25:B26)&gt;B24,"Discount + rebate exceeds vehicle price","")))</x:f>
        <x:v>Enter numbers for every price / cost input</x:v>
      </x:c>
      <x:c r="C51" s="28" t="str">
        <x:f>IF(COUNT(C24:C31)&lt;&gt;8,"Enter numbers for every price / cost input",IF(MIN(C24:C31)&lt;0,"Price / cost inputs cannot be negative",IF(SUM(C25:C26)&gt;C24,"Discount + rebate exceeds vehicle price","")))</x:f>
        <x:v>Enter numbers for every price / cost input</x:v>
      </x:c>
      <x:c r="D51" s="28" t="str">
        <x:f>IF(COUNT(D24:D31)&lt;&gt;8,"Enter numbers for every price / cost input",IF(MIN(D24:D31)&lt;0,"Price / cost inputs cannot be negative",IF(SUM(D25:D26)&gt;D24,"Discount + rebate exceeds vehicle price","")))</x:f>
        <x:v>Enter numbers for every price / cost input</x:v>
      </x:c>
    </x:row>
    <x:row r="52" ht="39" customHeight="1">
      <x:c r="A52" s="2" t="str">
        <x:v>Tax / trade inputs</x:v>
      </x:c>
      <x:c r="B52" s="28" t="str">
        <x:f>IF(COUNT(B33,B35,B37,B38,B40,B42,B43:B45)&lt;&gt;9,"Complete tax and trade inputs",IF(OR(MIN(B33,B38)&lt;0,MAX(B33,B38)&gt;1),"Enter tax rates between 0% and 100%",IF(MIN(B35,B40,B43:B45)&lt;0,"Trade, payoff, down payment and caps cannot be negative",IF(OR(AND(B34&lt;&gt;"Full",B34&lt;&gt;"None",B34&lt;&gt;"Capped"),AND(B39&lt;&gt;"Full",B39&lt;&gt;"None",B39&lt;&gt;"Capped"),AND(B36&lt;&gt;"Yes",B36&lt;&gt;"No"),AND(B41&lt;&gt;"Yes",B41&lt;&gt;"No")),"Choose the tax dropdown settings",""))))</x:f>
        <x:v>Complete tax and trade inputs</x:v>
      </x:c>
      <x:c r="C52" s="28" t="str">
        <x:f>IF(COUNT(C33,C35,C37,C38,C40,C42,C43:C45)&lt;&gt;9,"Complete tax and trade inputs",IF(OR(MIN(C33,C38)&lt;0,MAX(C33,C38)&gt;1),"Enter tax rates between 0% and 100%",IF(MIN(C35,C40,C43:C45)&lt;0,"Trade, payoff, down payment and caps cannot be negative",IF(OR(AND(C34&lt;&gt;"Full",C34&lt;&gt;"None",C34&lt;&gt;"Capped"),AND(C39&lt;&gt;"Full",C39&lt;&gt;"None",C39&lt;&gt;"Capped"),AND(C36&lt;&gt;"Yes",C36&lt;&gt;"No"),AND(C41&lt;&gt;"Yes",C41&lt;&gt;"No")),"Choose the tax dropdown settings",""))))</x:f>
        <x:v>Complete tax and trade inputs</x:v>
      </x:c>
      <x:c r="D52" s="28" t="str">
        <x:f>IF(COUNT(D33,D35,D37,D38,D40,D42,D43:D45)&lt;&gt;9,"Complete tax and trade inputs",IF(OR(MIN(D33,D38)&lt;0,MAX(D33,D38)&gt;1),"Enter tax rates between 0% and 100%",IF(MIN(D35,D40,D43:D45)&lt;0,"Trade, payoff, down payment and caps cannot be negative",IF(OR(AND(D34&lt;&gt;"Full",D34&lt;&gt;"None",D34&lt;&gt;"Capped"),AND(D39&lt;&gt;"Full",D39&lt;&gt;"None",D39&lt;&gt;"Capped"),AND(D36&lt;&gt;"Yes",D36&lt;&gt;"No"),AND(D41&lt;&gt;"Yes",D41&lt;&gt;"No")),"Choose the tax dropdown settings",""))))</x:f>
        <x:v>Complete tax and trade inputs</x:v>
      </x:c>
    </x:row>
    <x:row r="53" ht="39" customHeight="1">
      <x:c r="A53" s="2" t="str">
        <x:v>Financing inputs</x:v>
      </x:c>
      <x:c r="B53" s="28" t="str">
        <x:f>IF(NOT(ISNUMBER(B46)),"Enter a loan term or 0 for cash",IF(OR(B46&lt;0,B46&gt;120,MOD(B46,1)&lt;&gt;0),"Loan term must be 0 to 120 whole months",IF(AND(B46&gt;0,NOT(ISNUMBER(B48))),"Enter the annual loan interest rate",IF(AND(ISNUMBER(B48),OR(B48&lt;0,B48&gt;1)),"Enter a loan rate between 0% and 100%",""))))</x:f>
        <x:v>Enter the annual loan interest rate</x:v>
      </x:c>
      <x:c r="C53" s="28" t="str">
        <x:f>IF(NOT(ISNUMBER(C46)),"Enter a loan term or 0 for cash",IF(OR(C46&lt;0,C46&gt;120,MOD(C46,1)&lt;&gt;0),"Loan term must be 0 to 120 whole months",IF(AND(C46&gt;0,NOT(ISNUMBER(C48))),"Enter the annual loan interest rate",IF(AND(ISNUMBER(C48),OR(C48&lt;0,C48&gt;1)),"Enter a loan rate between 0% and 100%",""))))</x:f>
        <x:v>Enter the annual loan interest rate</x:v>
      </x:c>
      <x:c r="D53" s="28" t="str">
        <x:f>IF(NOT(ISNUMBER(D46)),"Enter a loan term or 0 for cash",IF(OR(D46&lt;0,D46&gt;120,MOD(D46,1)&lt;&gt;0),"Loan term must be 0 to 120 whole months",IF(AND(D46&gt;0,NOT(ISNUMBER(D48))),"Enter the annual loan interest rate",IF(AND(ISNUMBER(D48),OR(D48&lt;0,D48&gt;1)),"Enter a loan rate between 0% and 100%",""))))</x:f>
        <x:v>Enter the annual loan interest rate</x:v>
      </x:c>
    </x:row>
    <x:row r="54" ht="27" customHeight="1">
      <x:c r="A54" s="2"/>
      <x:c r="B54" s="2"/>
      <x:c r="C54" s="2"/>
      <x:c r="D54" s="2"/>
    </x:row>
    <x:row r="55" ht="27" customHeight="1">
      <x:c r="A55" s="2"/>
      <x:c r="B55" s="2"/>
      <x:c r="C55" s="2"/>
      <x:c r="D55" s="2"/>
    </x:row>
    <x:row r="56" ht="31" customHeight="1">
      <x:c r="A56" s="8" t="str">
        <x:v>03 / CALCULATION DETAIL</x:v>
      </x:c>
      <x:c r="B56" s="8"/>
      <x:c r="C56" s="8"/>
      <x:c r="D56" s="8"/>
    </x:row>
    <x:row r="57" ht="27" customHeight="1">
      <x:c r="A57" s="18" t="str">
        <x:v>Price after dealer discount</x:v>
      </x:c>
      <x:c r="B57" s="19" t="str">
        <x:f>IF(B50&lt;&gt;"Ready","",B24-B25)</x:f>
      </x:c>
      <x:c r="C57" s="19" t="str">
        <x:f>IF(C50&lt;&gt;"Ready","",C24-C25)</x:f>
      </x:c>
      <x:c r="D57" s="19" t="str">
        <x:f>IF(D50&lt;&gt;"Ready","",D24-D25)</x:f>
      </x:c>
    </x:row>
    <x:row r="58" ht="27" customHeight="1">
      <x:c r="A58" s="2" t="str">
        <x:v>Tax A base before trade credit</x:v>
      </x:c>
      <x:c r="B58" s="13" t="str">
        <x:f>IF(B50&lt;&gt;"Ready","",MAX(0,B57-IF(B36="Yes",B26,0)+SUM(B27,B29,B37)))</x:f>
      </x:c>
      <x:c r="C58" s="13" t="str">
        <x:f>IF(C50&lt;&gt;"Ready","",MAX(0,C57-IF(C36="Yes",C26,0)+SUM(C27,C29,C37)))</x:f>
      </x:c>
      <x:c r="D58" s="13" t="str">
        <x:f>IF(D50&lt;&gt;"Ready","",MAX(0,D57-IF(D36="Yes",D26,0)+SUM(D27,D29,D37)))</x:f>
      </x:c>
    </x:row>
    <x:row r="59" ht="27" customHeight="1">
      <x:c r="A59" s="18" t="str">
        <x:v>Tax B base before trade credit</x:v>
      </x:c>
      <x:c r="B59" s="19" t="str">
        <x:f>IF(B50&lt;&gt;"Ready","",MAX(0,B57-IF(B41="Yes",B26,0)+SUM(B27,B29,B42)))</x:f>
      </x:c>
      <x:c r="C59" s="19" t="str">
        <x:f>IF(C50&lt;&gt;"Ready","",MAX(0,C57-IF(C41="Yes",C26,0)+SUM(C27,C29,C42)))</x:f>
      </x:c>
      <x:c r="D59" s="19" t="str">
        <x:f>IF(D50&lt;&gt;"Ready","",MAX(0,D57-IF(D41="Yes",D26,0)+SUM(D27,D29,D42)))</x:f>
      </x:c>
    </x:row>
    <x:row r="60" ht="27" customHeight="1">
      <x:c r="A60" s="2" t="str">
        <x:v>Trade value used for Tax A credit</x:v>
      </x:c>
      <x:c r="B60" s="13" t="str">
        <x:f>IF(B50&lt;&gt;"Ready","",MIN(B58,IF(B34="Full",B43,IF(B34="Capped",MIN(B43,B35),0))))</x:f>
      </x:c>
      <x:c r="C60" s="13" t="str">
        <x:f>IF(C50&lt;&gt;"Ready","",MIN(C58,IF(C34="Full",C43,IF(C34="Capped",MIN(C43,C35),0))))</x:f>
      </x:c>
      <x:c r="D60" s="13" t="str">
        <x:f>IF(D50&lt;&gt;"Ready","",MIN(D58,IF(D34="Full",D43,IF(D34="Capped",MIN(D43,D35),0))))</x:f>
      </x:c>
    </x:row>
    <x:row r="61" ht="27" customHeight="1">
      <x:c r="A61" s="18" t="str">
        <x:v>Trade value used for Tax B credit</x:v>
      </x:c>
      <x:c r="B61" s="19" t="str">
        <x:f>IF(B50&lt;&gt;"Ready","",MIN(B59,IF(B39="Full",B43,IF(B39="Capped",MIN(B43,B40),0))))</x:f>
      </x:c>
      <x:c r="C61" s="19" t="str">
        <x:f>IF(C50&lt;&gt;"Ready","",MIN(C59,IF(C39="Full",C43,IF(C39="Capped",MIN(C43,C40),0))))</x:f>
      </x:c>
      <x:c r="D61" s="19" t="str">
        <x:f>IF(D50&lt;&gt;"Ready","",MIN(D59,IF(D39="Full",D43,IF(D39="Capped",MIN(D43,D40),0))))</x:f>
      </x:c>
    </x:row>
    <x:row r="62" ht="27" customHeight="1">
      <x:c r="A62" s="2" t="str">
        <x:v>Tax A payable</x:v>
      </x:c>
      <x:c r="B62" s="13" t="str">
        <x:f>IF(B50&lt;&gt;"Ready","",ROUND((B58-B60)*B33,2))</x:f>
      </x:c>
      <x:c r="C62" s="13" t="str">
        <x:f>IF(C50&lt;&gt;"Ready","",ROUND((C58-C60)*C33,2))</x:f>
      </x:c>
      <x:c r="D62" s="13" t="str">
        <x:f>IF(D50&lt;&gt;"Ready","",ROUND((D58-D60)*D33,2))</x:f>
      </x:c>
    </x:row>
    <x:row r="63" ht="27" customHeight="1">
      <x:c r="A63" s="18" t="str">
        <x:v>Tax B payable</x:v>
      </x:c>
      <x:c r="B63" s="19" t="str">
        <x:f>IF(B50&lt;&gt;"Ready","",ROUND((B59-B61)*B38,2))</x:f>
      </x:c>
      <x:c r="C63" s="19" t="str">
        <x:f>IF(C50&lt;&gt;"Ready","",ROUND((C59-C61)*C38,2))</x:f>
      </x:c>
      <x:c r="D63" s="19" t="str">
        <x:f>IF(D50&lt;&gt;"Ready","",ROUND((D59-D61)*D38,2))</x:f>
      </x:c>
    </x:row>
    <x:row r="64" ht="27" customHeight="1">
      <x:c r="A64" s="2" t="str">
        <x:v>Tax A + B without trade credit</x:v>
      </x:c>
      <x:c r="B64" s="13" t="str">
        <x:f>IF(B50&lt;&gt;"Ready","",SUM(ROUND(B58*B33,2),ROUND(B59*B38,2)))</x:f>
      </x:c>
      <x:c r="C64" s="13" t="str">
        <x:f>IF(C50&lt;&gt;"Ready","",SUM(ROUND(C58*C33,2),ROUND(C59*C38,2)))</x:f>
      </x:c>
      <x:c r="D64" s="13" t="str">
        <x:f>IF(D50&lt;&gt;"Ready","",SUM(ROUND(D58*D33,2),ROUND(D59*D38,2)))</x:f>
      </x:c>
    </x:row>
    <x:row r="65" ht="27" customHeight="1">
      <x:c r="A65" s="18" t="str">
        <x:v>Tax saved by the trade-in</x:v>
      </x:c>
      <x:c r="B65" s="19" t="str">
        <x:f>IF(B50&lt;&gt;"Ready","",B64-SUM(B62,B63))</x:f>
      </x:c>
      <x:c r="C65" s="19" t="str">
        <x:f>IF(C50&lt;&gt;"Ready","",C64-SUM(C62,C63))</x:f>
      </x:c>
      <x:c r="D65" s="19" t="str">
        <x:f>IF(D50&lt;&gt;"Ready","",D64-SUM(D62,D63))</x:f>
      </x:c>
    </x:row>
    <x:row r="66" ht="27" customHeight="1">
      <x:c r="A66" s="2" t="str">
        <x:v>Out-the-door price before trade / cash</x:v>
      </x:c>
      <x:c r="B66" s="13" t="str">
        <x:f>IF(B50&lt;&gt;"Ready","",SUM(B57,B27:B31,B62,B63)-B26)</x:f>
      </x:c>
      <x:c r="C66" s="13" t="str">
        <x:f>IF(C50&lt;&gt;"Ready","",SUM(C57,C27:C31,C62,C63)-C26)</x:f>
      </x:c>
      <x:c r="D66" s="13" t="str">
        <x:f>IF(D50&lt;&gt;"Ready","",SUM(D57,D27:D31,D62,D63)-D26)</x:f>
      </x:c>
    </x:row>
    <x:row r="67" ht="27" customHeight="1">
      <x:c r="A67" s="18" t="str">
        <x:v>Trade allowance less existing payoff</x:v>
      </x:c>
      <x:c r="B67" s="19" t="str">
        <x:f>IF(B50&lt;&gt;"Ready","",B43-B44)</x:f>
      </x:c>
      <x:c r="C67" s="19" t="str">
        <x:f>IF(C50&lt;&gt;"Ready","",C43-C44)</x:f>
      </x:c>
      <x:c r="D67" s="19" t="str">
        <x:f>IF(D50&lt;&gt;"Ready","",D43-D44)</x:f>
      </x:c>
    </x:row>
    <x:row r="68" ht="27" customHeight="1">
      <x:c r="A68" s="2" t="str">
        <x:v>Balance before cash down payment</x:v>
      </x:c>
      <x:c r="B68" s="13" t="str">
        <x:f>IF(B50&lt;&gt;"Ready","",B66-B67)</x:f>
      </x:c>
      <x:c r="C68" s="13" t="str">
        <x:f>IF(C50&lt;&gt;"Ready","",C66-C67)</x:f>
      </x:c>
      <x:c r="D68" s="13" t="str">
        <x:f>IF(D50&lt;&gt;"Ready","",D66-D67)</x:f>
      </x:c>
    </x:row>
    <x:row r="69" ht="27" customHeight="1">
      <x:c r="A69" s="18" t="str">
        <x:v>Excess trade equity returned</x:v>
      </x:c>
      <x:c r="B69" s="19" t="str">
        <x:f>IF(B50&lt;&gt;"Ready","",MAX(0,-B68))</x:f>
      </x:c>
      <x:c r="C69" s="19" t="str">
        <x:f>IF(C50&lt;&gt;"Ready","",MAX(0,-C68))</x:f>
      </x:c>
      <x:c r="D69" s="19" t="str">
        <x:f>IF(D50&lt;&gt;"Ready","",MAX(0,-D68))</x:f>
      </x:c>
    </x:row>
    <x:row r="70" ht="27" customHeight="1">
      <x:c r="A70" s="2" t="str">
        <x:v>Cash due at signing</x:v>
      </x:c>
      <x:c r="B70" s="13" t="str">
        <x:f>IF(B50&lt;&gt;"Ready","",IF(B46=0,MAX(0,B68),MIN(B45,MAX(0,B68))))</x:f>
      </x:c>
      <x:c r="C70" s="13" t="str">
        <x:f>IF(C50&lt;&gt;"Ready","",IF(C46=0,MAX(0,C68),MIN(C45,MAX(0,C68))))</x:f>
      </x:c>
      <x:c r="D70" s="13" t="str">
        <x:f>IF(D50&lt;&gt;"Ready","",IF(D46=0,MAX(0,D68),MIN(D45,MAX(0,D68))))</x:f>
      </x:c>
    </x:row>
    <x:row r="71" ht="27" customHeight="1">
      <x:c r="A71" s="18" t="str">
        <x:v>Unused requested down payment</x:v>
      </x:c>
      <x:c r="B71" s="19" t="str">
        <x:f>IF(B50&lt;&gt;"Ready","",MAX(0,B45-B70))</x:f>
      </x:c>
      <x:c r="C71" s="19" t="str">
        <x:f>IF(C50&lt;&gt;"Ready","",MAX(0,C45-C70))</x:f>
      </x:c>
      <x:c r="D71" s="19" t="str">
        <x:f>IF(D50&lt;&gt;"Ready","",MAX(0,D45-D70))</x:f>
      </x:c>
    </x:row>
    <x:row r="72" ht="27" customHeight="1">
      <x:c r="A72" s="2" t="str">
        <x:v>Amount financed</x:v>
      </x:c>
      <x:c r="B72" s="13" t="str">
        <x:f>IF(B50&lt;&gt;"Ready","",IF(B46=0,0,MAX(0,B68-B70)))</x:f>
      </x:c>
      <x:c r="C72" s="13" t="str">
        <x:f>IF(C50&lt;&gt;"Ready","",IF(C46=0,0,MAX(0,C68-C70)))</x:f>
      </x:c>
      <x:c r="D72" s="13" t="str">
        <x:f>IF(D50&lt;&gt;"Ready","",IF(D46=0,0,MAX(0,D68-D70)))</x:f>
      </x:c>
    </x:row>
    <x:row r="73" ht="27" customHeight="1">
      <x:c r="A73" s="18" t="str">
        <x:v>Estimated monthly payment</x:v>
      </x:c>
      <x:c r="B73" s="19" t="str">
        <x:f>IF(B50&lt;&gt;"Ready","",IF(B72=0,0,IF(B48=0,B72/B46,PMT(B48/12,B46,-B72))))</x:f>
      </x:c>
      <x:c r="C73" s="19" t="str">
        <x:f>IF(C50&lt;&gt;"Ready","",IF(C72=0,0,IF(C48=0,C72/C46,PMT(C48/12,C46,-C72))))</x:f>
      </x:c>
      <x:c r="D73" s="19" t="str">
        <x:f>IF(D50&lt;&gt;"Ready","",IF(D72=0,0,IF(D48=0,D72/D46,PMT(D48/12,D46,-D72))))</x:f>
      </x:c>
    </x:row>
    <x:row r="74" ht="27" customHeight="1">
      <x:c r="A74" s="2" t="str">
        <x:v>Total payable on the loan</x:v>
      </x:c>
      <x:c r="B74" s="13" t="str">
        <x:f>IF(B50&lt;&gt;"Ready","",ROUND(B73*B46,2))</x:f>
      </x:c>
      <x:c r="C74" s="13" t="str">
        <x:f>IF(C50&lt;&gt;"Ready","",ROUND(C73*C46,2))</x:f>
      </x:c>
      <x:c r="D74" s="13" t="str">
        <x:f>IF(D50&lt;&gt;"Ready","",ROUND(D73*D46,2))</x:f>
      </x:c>
    </x:row>
    <x:row r="75" ht="27" customHeight="1">
      <x:c r="A75" s="18" t="str">
        <x:v>Total loan interest</x:v>
      </x:c>
      <x:c r="B75" s="19" t="str">
        <x:f>IF(B50&lt;&gt;"Ready","",B74-B72)</x:f>
      </x:c>
      <x:c r="C75" s="19" t="str">
        <x:f>IF(C50&lt;&gt;"Ready","",C74-C72)</x:f>
      </x:c>
      <x:c r="D75" s="19" t="str">
        <x:f>IF(D50&lt;&gt;"Ready","",D74-D72)</x:f>
      </x:c>
    </x:row>
    <x:row r="76" ht="27" customHeight="1">
      <x:c r="A76" s="2" t="str">
        <x:v>Total cash paid, net of equity returned</x:v>
      </x:c>
      <x:c r="B76" s="13" t="str">
        <x:f>IF(B50&lt;&gt;"Ready","",SUM(B70,B74)-B69)</x:f>
      </x:c>
      <x:c r="C76" s="13" t="str">
        <x:f>IF(C50&lt;&gt;"Ready","",SUM(C70,C74)-C69)</x:f>
      </x:c>
      <x:c r="D76" s="13" t="str">
        <x:f>IF(D50&lt;&gt;"Ready","",SUM(D70,D74)-D69)</x:f>
      </x:c>
    </x:row>
    <x:row r="77" ht="27" customHeight="1">
      <x:c r="A77" s="18" t="str">
        <x:v>Out-the-door price plus loan interest</x:v>
      </x:c>
      <x:c r="B77" s="19" t="str">
        <x:f>IF(B50&lt;&gt;"Ready","",SUM(B66,B75))</x:f>
      </x:c>
      <x:c r="C77" s="19" t="str">
        <x:f>IF(C50&lt;&gt;"Ready","",SUM(C66,C75))</x:f>
      </x:c>
      <x:c r="D77" s="19" t="str">
        <x:f>IF(D50&lt;&gt;"Ready","",SUM(D66,D75))</x:f>
      </x:c>
    </x:row>
    <x:row r="78" ht="27" customHeight="1">
      <x:c r="A78" s="2" t="str">
        <x:v>Trade allowance plus tax savings</x:v>
      </x:c>
      <x:c r="B78" s="13" t="str">
        <x:f>IF(B50&lt;&gt;"Ready","",SUM(B43,B65))</x:f>
      </x:c>
      <x:c r="C78" s="13" t="str">
        <x:f>IF(C50&lt;&gt;"Ready","",SUM(C43,C65))</x:f>
      </x:c>
      <x:c r="D78" s="13" t="str">
        <x:f>IF(D50&lt;&gt;"Ready","",SUM(D43,D65))</x:f>
      </x:c>
    </x:row>
    <x:row r="79" ht="27" customHeight="1">
      <x:c r="A79" s="2"/>
      <x:c r="B79" s="2"/>
      <x:c r="C79" s="2"/>
      <x:c r="D79" s="2"/>
    </x:row>
    <x:row r="80" ht="27" customHeight="1">
      <x:c r="A80" s="26" t="str">
        <x:v>SHFTR • shftr.workspace-290700.chatgpt.site</x:v>
      </x:c>
      <x:c r="B80" s="26"/>
      <x:c r="C80" s="26"/>
      <x:c r="D80" s="26"/>
    </x:row>
  </x:sheetData>
  <x:conditionalFormatting sqref="B8:D8">
    <x:cfRule type="expression" dxfId="0" priority="1">
      <x:formula>AND(ISNUMBER(B8),COUNT($B8:$D8)&gt;=2,B8=MIN($B8:$D8))</x:formula>
    </x:cfRule>
  </x:conditionalFormatting>
  <x:conditionalFormatting sqref="B9:D9">
    <x:cfRule type="expression" dxfId="1" priority="2">
      <x:formula>AND(ISNUMBER(B9),COUNT($B9:$D9)&gt;=2,B9=MIN($B9:$D9))</x:formula>
    </x:cfRule>
  </x:conditionalFormatting>
  <x:conditionalFormatting sqref="B10:D10">
    <x:cfRule type="expression" dxfId="2" priority="3">
      <x:formula>AND(ISNUMBER(B10),COUNT($B10:$D10)&gt;=2,B10=MIN($B10:$D10))</x:formula>
    </x:cfRule>
  </x:conditionalFormatting>
  <x:dataValidations count="16">
    <x:dataValidation type="list" sqref="B4">
      <x:formula1>"CAD,USD"</x:formula1>
    </x:dataValidation>
    <x:dataValidation type="list" sqref="B34">
      <x:formula1>"None,Full,Capped"</x:formula1>
    </x:dataValidation>
    <x:dataValidation type="list" sqref="B39">
      <x:formula1>"None,Full,Capped"</x:formula1>
    </x:dataValidation>
    <x:dataValidation type="list" sqref="B36">
      <x:formula1>"No,Yes"</x:formula1>
    </x:dataValidation>
    <x:dataValidation type="list" sqref="B41">
      <x:formula1>"No,Yes"</x:formula1>
    </x:dataValidation>
    <x:dataValidation type="whole" operator="between" sqref="B46">
      <x:formula1>0</x:formula1>
      <x:formula2>120</x:formula2>
    </x:dataValidation>
    <x:dataValidation type="list" sqref="C34">
      <x:formula1>"None,Full,Capped"</x:formula1>
    </x:dataValidation>
    <x:dataValidation type="list" sqref="C39">
      <x:formula1>"None,Full,Capped"</x:formula1>
    </x:dataValidation>
    <x:dataValidation type="list" sqref="C36">
      <x:formula1>"No,Yes"</x:formula1>
    </x:dataValidation>
    <x:dataValidation type="list" sqref="C41">
      <x:formula1>"No,Yes"</x:formula1>
    </x:dataValidation>
    <x:dataValidation type="whole" operator="between" sqref="C46">
      <x:formula1>0</x:formula1>
      <x:formula2>120</x:formula2>
    </x:dataValidation>
    <x:dataValidation type="list" sqref="D34">
      <x:formula1>"None,Full,Capped"</x:formula1>
    </x:dataValidation>
    <x:dataValidation type="list" sqref="D39">
      <x:formula1>"None,Full,Capped"</x:formula1>
    </x:dataValidation>
    <x:dataValidation type="list" sqref="D36">
      <x:formula1>"No,Yes"</x:formula1>
    </x:dataValidation>
    <x:dataValidation type="list" sqref="D41">
      <x:formula1>"No,Yes"</x:formula1>
    </x:dataValidation>
    <x:dataValidation type="whole" operator="between" sqref="D46">
      <x:formula1>0</x:formula1>
      <x:formula2>120</x:formula2>
    </x:dataValidation>
  </x:dataValidations>
  <x:pageMargins left="0.7" right="0.7" top="0.75" bottom="0.75" header="0.3" footer="0.3"/>
</x:worksheet>
</file>

<file path=xl/worksheets/sheet2.xml><?xml version="1.0" encoding="utf-8"?>
<x:worksheet xmlns:x="http://schemas.openxmlformats.org/spreadsheetml/2006/main">
  <x:sheetPr>
    <x:tabColor rgb="FF245BE5"/>
  </x:sheetPr>
  <x:sheetViews>
    <x:sheetView showGridLines="0" workbookViewId="0"/>
  </x:sheetViews>
  <x:sheetFormatPr defaultRowHeight="15"/>
  <x:cols>
    <x:col min="1" max="1" width="34" hidden="0" customWidth="1"/>
    <x:col min="2" max="2" width="99" hidden="0" customWidth="1"/>
    <x:col min="3" max="3" width="3" hidden="0" customWidth="1"/>
    <x:col min="4" max="4" width="3" hidden="0" customWidth="1"/>
  </x:cols>
  <x:sheetData>
    <x:row r="1" ht="27" customHeight="1">
      <x:c r="A1" s="29"/>
      <x:c r="B1" s="29"/>
      <x:c r="C1" s="2"/>
      <x:c r="D1" s="2"/>
    </x:row>
    <x:row r="2" ht="34" customHeight="1">
      <x:c r="A2" s="30" t="str">
        <x:v>Start with the whole deal.</x:v>
      </x:c>
      <x:c r="B2" s="29" t="str">
        <x:v>Three vehicles. One currency. Your written quotes.</x:v>
      </x:c>
      <x:c r="C2" s="2"/>
      <x:c r="D2" s="2"/>
    </x:row>
    <x:row r="3" ht="27" customHeight="1">
      <x:c r="A3" s="29"/>
      <x:c r="B3" s="29"/>
      <x:c r="C3" s="2"/>
      <x:c r="D3" s="2"/>
    </x:row>
    <x:row r="4" ht="31" customHeight="1">
      <x:c r="A4" s="32" t="str">
        <x:v>HOW TO USE</x:v>
      </x:c>
      <x:c r="B4" s="32"/>
      <x:c r="C4" s="8"/>
      <x:c r="D4" s="8"/>
    </x:row>
    <x:row r="5" ht="27" customHeight="1">
      <x:c r="A5" s="29"/>
      <x:c r="B5" s="29"/>
      <x:c r="C5" s="2"/>
      <x:c r="D5" s="2"/>
    </x:row>
    <x:row r="6" ht="58" customHeight="1">
      <x:c r="A6" s="34" t="str">
        <x:v>1 / Currency</x:v>
      </x:c>
      <x:c r="B6" s="35" t="str">
        <x:v>Select CAD or USD on Comparison. All three columns must use the same currency; the sheet does not convert exchange rates.</x:v>
      </x:c>
      <x:c r="C6" s="2"/>
      <x:c r="D6" s="2"/>
    </x:row>
    <x:row r="7" ht="58" customHeight="1">
      <x:c r="A7" s="33" t="str">
        <x:v>2 / Exact vehicle</x:v>
      </x:c>
      <x:c r="B7" s="29" t="str">
        <x:v>Add the year, make, model, trim and stock number. Compare matching equipment, condition and mileage. Blank vehicle names do not block calculation.</x:v>
      </x:c>
      <x:c r="C7" s="2"/>
      <x:c r="D7" s="2"/>
    </x:row>
    <x:row r="8" ht="58" customHeight="1">
      <x:c r="A8" s="34" t="str">
        <x:v>3 / Blue input cells</x:v>
      </x:c>
      <x:c r="B8" s="35" t="str">
        <x:v>Enter the vehicle price, Tax A rate (0% if none), and a contract loan rate for financing. Keep every other cost at 0 when it does not apply. Results stay blank until all required numeric inputs are valid.</x:v>
      </x:c>
      <x:c r="C8" s="2"/>
      <x:c r="D8" s="2"/>
    </x:row>
    <x:row r="9" ht="73" customHeight="1">
      <x:c r="A9" s="33" t="str">
        <x:v>4 / Discounts &amp; rebates</x:v>
      </x:c>
      <x:c r="B9" s="29" t="str">
        <x:v>Start with price BEFORE dealer discount and manufacturer rebate, then enter each reduction separately. Do not enter an already discounted price and subtract the same discount again.</x:v>
      </x:c>
      <x:c r="C9" s="2"/>
      <x:c r="D9" s="2"/>
    </x:row>
    <x:row r="10" ht="58" customHeight="1">
      <x:c r="A10" s="34" t="str">
        <x:v>5 / Two tax components</x:v>
      </x:c>
      <x:c r="B10" s="35" t="str">
        <x:v>Tax A and Tax B are separate rates applied to their own bases. Use Tax B = 0% if one rate covers your purchase. Enter 5% as 5%, not 5. No local rate or legal treatment is assumed.</x:v>
      </x:c>
      <x:c r="C10" s="2"/>
      <x:c r="D10" s="2"/>
    </x:row>
    <x:row r="11" ht="73" customHeight="1">
      <x:c r="A11" s="33" t="str">
        <x:v>6 / Trade-in tax credit</x:v>
      </x:c>
      <x:c r="B11" s="29" t="str">
        <x:v>For EACH tax component choose Full, None or Capped, based on the rules for your transaction. Full uses eligible gross trade allowance; Capped limits that allowance to the cap input. None is the default. The allowance is also limited to that tax base.</x:v>
      </x:c>
      <x:c r="C11" s="2"/>
      <x:c r="D11" s="2"/>
    </x:row>
    <x:row r="12" ht="58" customHeight="1">
      <x:c r="A12" s="34" t="str">
        <x:v>7 / Rebate tax treatment</x:v>
      </x:c>
      <x:c r="B12" s="35" t="str">
        <x:v>Choose whether the manufacturer rebate reduces EACH tax base. No is the default. Dealer discounts reduce the selling price and both bases. Confirm the treatment with the dealer or local tax authority.</x:v>
      </x:c>
      <x:c r="C12" s="2"/>
      <x:c r="D12" s="2"/>
    </x:row>
    <x:row r="13" ht="73" customHeight="1">
      <x:c r="A13" s="33" t="str">
        <x:v>8 / Fees &amp; packages</x:v>
      </x:c>
      <x:c r="B13" s="29" t="str">
        <x:v>Classify fees and warranties/packages as taxable or non-taxable using the written quote. The taxable group is added to both tax bases. If a charge is taxable under only one component, use that component’s base adjustment to reconcile it.</x:v>
      </x:c>
      <x:c r="C13" s="2"/>
      <x:c r="D13" s="2"/>
    </x:row>
    <x:row r="14" ht="73" customHeight="1">
      <x:c r="A14" s="34" t="str">
        <x:v>9 / Special taxes</x:v>
      </x:c>
      <x:c r="B14" s="35" t="str">
        <x:v>Enter confirmed additional levies, luxury taxes or other charges in Other taxes. If another tax applies to that levy, also include the levy in the appropriate base adjustment. Adjustments change tax bases only; they do not add a charge to the purchase price.</x:v>
      </x:c>
      <x:c r="C14" s="2"/>
      <x:c r="D14" s="2"/>
    </x:row>
    <x:row r="15" ht="73" customHeight="1">
      <x:c r="A15" s="33" t="str">
        <x:v>10 / Trade allowance vs equity</x:v>
      </x:c>
      <x:c r="B15" s="29" t="str">
        <x:v>Enter gross trade allowance and existing loan payoff separately. Equity = allowance minus payoff. A loan shortfall raises the amount financed; it does not reduce the eligible gross allowance used for tax credit.</x:v>
      </x:c>
      <x:c r="C15" s="2"/>
      <x:c r="D15" s="2"/>
    </x:row>
    <x:row r="16" ht="58" customHeight="1">
      <x:c r="A16" s="34" t="str">
        <x:v>11 / Down payment &amp; cash</x:v>
      </x:c>
      <x:c r="B16" s="35" t="str">
        <x:v>Requested down payment is used up to the balance owing. Loan term 0 means cash purchase: cash due covers the full remaining balance and loan results show 0. Excess trade equity is shown as returned; unused requested cash is shown separately.</x:v>
      </x:c>
      <x:c r="C16" s="2"/>
      <x:c r="D16" s="2"/>
    </x:row>
    <x:row r="17" ht="73" customHeight="1">
      <x:c r="A17" s="33" t="str">
        <x:v>12 / Loan assumptions</x:v>
      </x:c>
      <x:c r="B17" s="29" t="str">
        <x:v>The model uses a fixed annual contract interest rate divided by 12, monthly payments at month-end, and no balloon. APR may include fees and can differ from this rate. Payment frequency, compounding, lender fees and rounding can change a lender’s quote.</x:v>
      </x:c>
      <x:c r="C17" s="2"/>
      <x:c r="D17" s="2"/>
    </x:row>
    <x:row r="18" ht="73" customHeight="1">
      <x:c r="A18" s="34" t="str">
        <x:v>13 / Compare the totals</x:v>
      </x:c>
      <x:c r="B18" s="35" t="str">
        <x:v>Out-the-door price includes the entered taxes and costs, before trade allowance, payoff or cash down. Total payable on the loan is all loan payments, excluding cash due at signing. Compare both to avoid confusing a smaller payment with a cheaper deal.</x:v>
      </x:c>
      <x:c r="C18" s="2"/>
      <x:c r="D18" s="2"/>
    </x:row>
    <x:row r="19" ht="73" customHeight="1">
      <x:c r="A19" s="33" t="str">
        <x:v>14 / Cash &amp; ownership cost</x:v>
      </x:c>
      <x:c r="B19" s="29" t="str">
        <x:v>Total cash paid = cash due + loan payments − excess trade equity returned. It is a cash-flow measure, not total ownership cost: the value of the old vehicle, insurance, fuel, maintenance and resale are not included.</x:v>
      </x:c>
      <x:c r="C19" s="2"/>
      <x:c r="D19" s="2"/>
    </x:row>
    <x:row r="20" ht="73" customHeight="1">
      <x:c r="A20" s="34" t="str">
        <x:v>15 / Review before signing</x:v>
      </x:c>
      <x:c r="B20" s="35" t="str">
        <x:v>Lowest values are highlighted only when at least two valid columns exist. Different loan terms or equipment can make that highlight misleading. Reconcile every figure against the dealer and lender’s final written documents.</x:v>
      </x:c>
      <x:c r="C20" s="2"/>
      <x:c r="D20" s="2"/>
    </x:row>
    <x:row r="21" ht="58" customHeight="1">
      <x:c r="A21" s="33" t="str">
        <x:v>Need a second set of eyes?</x:v>
      </x:c>
      <x:c r="B21" s="29" t="str">
        <x:v>SHFTR helps compare offers, negotiate and review the numbers. Visit shftr.workspace-290700.chatgpt.site/hire. Check the current free-service offer and terms; vehicle and third-party costs remain yours.</x:v>
      </x:c>
      <x:c r="C21" s="2"/>
      <x:c r="D21" s="2"/>
    </x:row>
    <x:row r="22" ht="27" customHeight="1">
      <x:c r="A22" s="29"/>
      <x:c r="B22" s="29"/>
      <x:c r="C22" s="2"/>
      <x:c r="D22" s="2"/>
    </x:row>
    <x:row r="23" ht="27" customHeight="1">
      <x:c r="A23" s="29"/>
      <x:c r="B23" s="29"/>
      <x:c r="C23" s="2"/>
      <x:c r="D23" s="2"/>
    </x:row>
    <x:row r="24" ht="31" customHeight="1">
      <x:c r="A24" s="32" t="str">
        <x:v>TAX SETTINGS / EXAMPLES, NOT PRESETS</x:v>
      </x:c>
      <x:c r="B24" s="32"/>
      <x:c r="C24" s="8"/>
      <x:c r="D24" s="8"/>
    </x:row>
    <x:row r="25" ht="27" customHeight="1">
      <x:c r="A25" s="29"/>
      <x:c r="B25" s="29"/>
      <x:c r="C25" s="2"/>
      <x:c r="D25" s="2"/>
    </x:row>
    <x:row r="26" ht="66" customHeight="1">
      <x:c r="A26" s="33" t="str">
        <x:v>Canada / GST-HST</x:v>
      </x:c>
      <x:c r="B26" s="29" t="str">
        <x:v>CRA describes different trade-in treatment depending on whether the person trading the vehicle must collect GST/HST. Do not assume every business or private transaction has the same result.</x:v>
      </x:c>
      <x:c r="C26" s="2"/>
      <x:c r="D26" s="2"/>
    </x:row>
    <x:row r="27" ht="66" customHeight="1">
      <x:c r="A27" s="33" t="str">
        <x:v>U.S. / state variation</x:v>
      </x:c>
      <x:c r="B27" s="29" t="str">
        <x:v>California includes the trade-in allowance in taxable gross receipts; Texas permits qualifying same-transaction trade value deductions. Eligibility and caps must be verified for the state and transaction.</x:v>
      </x:c>
      <x:c r="C27" s="2"/>
      <x:c r="D27" s="2"/>
    </x:row>
    <x:row r="28" ht="66" customHeight="1">
      <x:c r="A28" s="33" t="str">
        <x:v>Rebate differences</x:v>
      </x:c>
      <x:c r="B28" s="29" t="str">
        <x:v>California and Texas guidance also illustrates why manufacturer rebate tax treatment must be configurable. Ask for the exact tax calculation instead of inferring it from a headline discount.</x:v>
      </x:c>
      <x:c r="C28" s="2"/>
      <x:c r="D28" s="2"/>
    </x:row>
    <x:row r="29" ht="66" customHeight="1">
      <x:c r="A29" s="33" t="str">
        <x:v>Scope</x:v>
      </x:c>
      <x:c r="B29" s="29" t="str">
        <x:v>A dealer retail purchase comparison, not a lease, private-party tax calculator or tax filing. Special tax bases and exclusions must be entered from a confirmed quote. Formulas are pre-applied and recalculate when the blue inputs change.</x:v>
      </x:c>
      <x:c r="C29" s="2"/>
      <x:c r="D29" s="2"/>
    </x:row>
    <x:row r="30" ht="27" customHeight="1">
      <x:c r="A30" s="29"/>
      <x:c r="B30" s="29"/>
      <x:c r="C30" s="2"/>
      <x:c r="D30" s="2"/>
    </x:row>
    <x:row r="31" ht="27" customHeight="1">
      <x:c r="A31" s="29"/>
      <x:c r="B31" s="29"/>
      <x:c r="C31" s="2"/>
      <x:c r="D31" s="2"/>
    </x:row>
    <x:row r="32" ht="45" customHeight="1">
      <x:c r="A32" s="32" t="str">
        <x:v>PRIMARY SOURCES / REVIEWED OCTOBER 16, 2026</x:v>
      </x:c>
      <x:c r="B32" s="32"/>
      <x:c r="C32" s="8"/>
      <x:c r="D32" s="8"/>
    </x:row>
    <x:row r="33" ht="27" customHeight="1">
      <x:c r="A33" s="29"/>
      <x:c r="B33" s="29"/>
      <x:c r="C33" s="2"/>
      <x:c r="D33" s="2"/>
    </x:row>
    <x:row r="34" ht="40" customHeight="1">
      <x:c r="A34" s="29" t="str">
        <x:v>CRA / motor vehicles</x:v>
      </x:c>
      <x:c r="B34" s="36" t="str">
        <x:v>www.canada.ca — full source URL in this cell’s note</x:v>
      </x:c>
      <x:c r="C34" s="2"/>
      <x:c r="D34" s="2"/>
    </x:row>
    <x:row r="35" ht="40" customHeight="1">
      <x:c r="A35" s="29" t="str">
        <x:v>California / dealer guidance</x:v>
      </x:c>
      <x:c r="B35" s="36" t="str">
        <x:v>www.cdtfa.ca.gov — full source URL in this cell’s note</x:v>
      </x:c>
      <x:c r="C35" s="2"/>
      <x:c r="D35" s="2"/>
    </x:row>
    <x:row r="36" ht="40" customHeight="1">
      <x:c r="A36" s="29" t="str">
        <x:v>Texas / trade-ins</x:v>
      </x:c>
      <x:c r="B36" s="36" t="str">
        <x:v>comptroller.texas.gov — full source URL in this cell’s note</x:v>
      </x:c>
      <x:c r="C36" s="2"/>
      <x:c r="D36" s="2"/>
    </x:row>
    <x:row r="37" ht="40" customHeight="1">
      <x:c r="A37" s="29" t="str">
        <x:v>Texas / rebates &amp; price</x:v>
      </x:c>
      <x:c r="B37" s="36" t="str">
        <x:v>comptroller.texas.gov — full source URL in this cell’s note</x:v>
      </x:c>
      <x:c r="C37" s="2"/>
      <x:c r="D37" s="2"/>
    </x:row>
    <x:row r="38" ht="40" customHeight="1">
      <x:c r="A38" s="29" t="str">
        <x:v>CFPB / compare loan offers</x:v>
      </x:c>
      <x:c r="B38" s="36" t="str">
        <x:v>www.consumerfinance.gov — full source URL in this cell’s note</x:v>
      </x:c>
      <x:c r="C38" s="2"/>
      <x:c r="D38" s="2"/>
    </x:row>
    <x:row r="39" ht="27" customHeight="1">
      <x:c r="A39" s="29"/>
      <x:c r="B39" s="29"/>
      <x:c r="C39" s="2"/>
      <x:c r="D39" s="2"/>
    </x:row>
    <x:row r="40" ht="27" customHeight="1">
      <x:c r="A40" s="29"/>
      <x:c r="B40" s="29"/>
      <x:c r="C40" s="2"/>
      <x:c r="D40" s="2"/>
    </x:row>
    <x:row r="41" ht="27" customHeight="1">
      <x:c r="A41" s="29"/>
      <x:c r="B41" s="29"/>
      <x:c r="C41" s="2"/>
      <x:c r="D41" s="2"/>
    </x:row>
    <x:row r="42" ht="27" customHeight="1">
      <x:c r="A42" s="29"/>
      <x:c r="B42" s="29"/>
      <x:c r="C42" s="2"/>
      <x:c r="D42" s="2"/>
    </x:row>
    <x:row r="43" ht="27" customHeight="1">
      <x:c r="A43" s="29"/>
      <x:c r="B43" s="29"/>
      <x:c r="C43" s="2"/>
      <x:c r="D43" s="2"/>
    </x:row>
    <x:row r="44" ht="27" customHeight="1">
      <x:c r="A44" s="29"/>
      <x:c r="B44" s="29"/>
      <x:c r="C44" s="2"/>
      <x:c r="D44" s="2"/>
    </x:row>
    <x:row r="45" ht="27" customHeight="1">
      <x:c r="A45" s="29"/>
      <x:c r="B45" s="29"/>
      <x:c r="C45" s="2"/>
      <x:c r="D45" s="2"/>
    </x:row>
    <x:row r="46" ht="27" customHeight="1">
      <x:c r="A46" s="29"/>
      <x:c r="B46" s="29"/>
      <x:c r="C46" s="2"/>
      <x:c r="D46" s="2"/>
    </x:row>
    <x:row r="47" ht="27" customHeight="1">
      <x:c r="A47" s="29"/>
      <x:c r="B47" s="29"/>
      <x:c r="C47" s="2"/>
      <x:c r="D47" s="2"/>
    </x:row>
    <x:row r="48" ht="27" customHeight="1">
      <x:c r="A48" s="29"/>
      <x:c r="B48" s="29"/>
      <x:c r="C48" s="2"/>
      <x:c r="D48" s="2"/>
    </x:row>
    <x:row r="49" ht="27" customHeight="1">
      <x:c r="A49" s="29"/>
      <x:c r="B49" s="29"/>
      <x:c r="C49" s="2"/>
      <x:c r="D49" s="2"/>
    </x:row>
    <x:row r="50" ht="27" customHeight="1">
      <x:c r="A50" s="29"/>
      <x:c r="B50" s="29"/>
      <x:c r="C50" s="2"/>
      <x:c r="D50" s="2"/>
    </x:row>
    <x:row r="51" ht="27" customHeight="1">
      <x:c r="A51" s="29"/>
      <x:c r="B51" s="29"/>
      <x:c r="C51" s="2"/>
      <x:c r="D51" s="2"/>
    </x:row>
    <x:row r="52" ht="27" customHeight="1">
      <x:c r="A52" s="29"/>
      <x:c r="B52" s="29"/>
      <x:c r="C52" s="2"/>
      <x:c r="D52" s="2"/>
    </x:row>
    <x:row r="53" ht="27" customHeight="1">
      <x:c r="A53" s="29"/>
      <x:c r="B53" s="29"/>
      <x:c r="C53" s="2"/>
      <x:c r="D53" s="2"/>
    </x:row>
    <x:row r="54" ht="27" customHeight="1">
      <x:c r="A54" s="29"/>
      <x:c r="B54" s="29"/>
      <x:c r="C54" s="2"/>
      <x:c r="D54" s="2"/>
    </x:row>
    <x:row r="55" ht="27" customHeight="1">
      <x:c r="A55" s="29"/>
      <x:c r="B55" s="29"/>
      <x:c r="C55" s="2"/>
      <x:c r="D55" s="2"/>
    </x:row>
    <x:row r="56" ht="27" customHeight="1">
      <x:c r="A56" s="2"/>
      <x:c r="B56" s="2"/>
      <x:c r="C56" s="2"/>
      <x:c r="D56" s="2"/>
    </x:row>
    <x:row r="57" ht="27" customHeight="1">
      <x:c r="A57" s="2"/>
      <x:c r="B57" s="2"/>
      <x:c r="C57" s="2"/>
      <x:c r="D57" s="2"/>
    </x:row>
    <x:row r="58" ht="27" customHeight="1">
      <x:c r="A58" s="2"/>
      <x:c r="B58" s="2"/>
      <x:c r="C58" s="2"/>
      <x:c r="D58" s="2"/>
    </x:row>
    <x:row r="59" ht="27" customHeight="1">
      <x:c r="A59" s="2"/>
      <x:c r="B59" s="2"/>
      <x:c r="C59" s="2"/>
      <x:c r="D59" s="2"/>
    </x:row>
    <x:row r="60" ht="27" customHeight="1">
      <x:c r="A60" s="2"/>
      <x:c r="B60" s="2"/>
      <x:c r="C60" s="2"/>
      <x:c r="D60" s="2"/>
    </x:row>
    <x:row r="61" ht="27" customHeight="1">
      <x:c r="A61" s="2"/>
      <x:c r="B61" s="2"/>
      <x:c r="C61" s="2"/>
      <x:c r="D61" s="2"/>
    </x:row>
    <x:row r="62" ht="27" customHeight="1">
      <x:c r="A62" s="2"/>
      <x:c r="B62" s="2"/>
      <x:c r="C62" s="2"/>
      <x:c r="D62" s="2"/>
    </x:row>
    <x:row r="63" ht="27" customHeight="1">
      <x:c r="A63" s="2"/>
      <x:c r="B63" s="2"/>
      <x:c r="C63" s="2"/>
      <x:c r="D63" s="2"/>
    </x:row>
    <x:row r="64" ht="27" customHeight="1">
      <x:c r="A64" s="2"/>
      <x:c r="B64" s="2"/>
      <x:c r="C64" s="2"/>
      <x:c r="D64" s="2"/>
    </x:row>
    <x:row r="65" ht="27" customHeight="1">
      <x:c r="A65" s="2"/>
      <x:c r="B65" s="2"/>
      <x:c r="C65" s="2"/>
      <x:c r="D65" s="2"/>
    </x:row>
    <x:row r="66" ht="27" customHeight="1">
      <x:c r="A66" s="2"/>
      <x:c r="B66" s="2"/>
      <x:c r="C66" s="2"/>
      <x:c r="D66" s="2"/>
    </x:row>
    <x:row r="67" ht="27" customHeight="1">
      <x:c r="A67" s="2"/>
      <x:c r="B67" s="2"/>
      <x:c r="C67" s="2"/>
      <x:c r="D67" s="2"/>
    </x:row>
    <x:row r="68" ht="27" customHeight="1">
      <x:c r="A68" s="2"/>
      <x:c r="B68" s="2"/>
      <x:c r="C68" s="2"/>
      <x:c r="D68" s="2"/>
    </x:row>
    <x:row r="69" ht="27" customHeight="1">
      <x:c r="A69" s="2"/>
      <x:c r="B69" s="2"/>
      <x:c r="C69" s="2"/>
      <x:c r="D69" s="2"/>
    </x:row>
    <x:row r="70" ht="27" customHeight="1">
      <x:c r="A70" s="2"/>
      <x:c r="B70" s="2"/>
      <x:c r="C70" s="2"/>
      <x:c r="D70" s="2"/>
    </x:row>
    <x:row r="71" ht="27" customHeight="1">
      <x:c r="A71" s="2"/>
      <x:c r="B71" s="2"/>
      <x:c r="C71" s="2"/>
      <x:c r="D71" s="2"/>
    </x:row>
    <x:row r="72" ht="27" customHeight="1">
      <x:c r="A72" s="2"/>
      <x:c r="B72" s="2"/>
      <x:c r="C72" s="2"/>
      <x:c r="D72" s="2"/>
    </x:row>
    <x:row r="73" ht="27" customHeight="1">
      <x:c r="A73" s="2"/>
      <x:c r="B73" s="2"/>
      <x:c r="C73" s="2"/>
      <x:c r="D73" s="2"/>
    </x:row>
    <x:row r="74" ht="27" customHeight="1">
      <x:c r="A74" s="2"/>
      <x:c r="B74" s="2"/>
      <x:c r="C74" s="2"/>
      <x:c r="D74" s="2"/>
    </x:row>
    <x:row r="75" ht="27" customHeight="1">
      <x:c r="A75" s="2"/>
      <x:c r="B75" s="2"/>
      <x:c r="C75" s="2"/>
      <x:c r="D75" s="2"/>
    </x:row>
    <x:row r="76" ht="27" customHeight="1">
      <x:c r="A76" s="2"/>
      <x:c r="B76" s="2"/>
      <x:c r="C76" s="2"/>
      <x:c r="D76" s="2"/>
    </x:row>
    <x:row r="77" ht="27" customHeight="1">
      <x:c r="A77" s="2"/>
      <x:c r="B77" s="2"/>
      <x:c r="C77" s="2"/>
      <x:c r="D77" s="2"/>
    </x:row>
    <x:row r="78" ht="27" customHeight="1">
      <x:c r="A78" s="2"/>
      <x:c r="B78" s="2"/>
      <x:c r="C78" s="2"/>
      <x:c r="D78" s="2"/>
    </x:row>
    <x:row r="79" ht="27" customHeight="1">
      <x:c r="A79" s="2"/>
      <x:c r="B79" s="2"/>
      <x:c r="C79" s="2"/>
      <x:c r="D79" s="2"/>
    </x:row>
    <x:row r="80" ht="27" customHeight="1">
      <x:c r="A80" s="2"/>
      <x:c r="B80" s="2"/>
      <x:c r="C80" s="2"/>
      <x:c r="D80" s="2"/>
    </x:row>
  </x:sheetData>
  <x:pageMargins left="0.7" right="0.7" top="0.75" bottom="0.75" header="0.3" footer="0.3"/>
  <x:legacyDrawing xmlns:r="http://schemas.openxmlformats.org/officeDocument/2006/relationships" r:id="R76112d11f30740e0"/>
</x:worksheet>
</file>